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426"/>
  <workbookPr defaultThemeVersion="166925"/>
  <mc:AlternateContent xmlns:mc="http://schemas.openxmlformats.org/markup-compatibility/2006">
    <mc:Choice Requires="x15">
      <x15ac:absPath xmlns:x15ac="http://schemas.microsoft.com/office/spreadsheetml/2010/11/ac" url="C:\Users\lola\Downloads\"/>
    </mc:Choice>
  </mc:AlternateContent>
  <xr:revisionPtr revIDLastSave="0" documentId="13_ncr:1_{4E6FE7AD-E552-45A3-A446-061A5E1E8909}" xr6:coauthVersionLast="47" xr6:coauthVersionMax="47" xr10:uidLastSave="{00000000-0000-0000-0000-000000000000}"/>
  <bookViews>
    <workbookView xWindow="-108" yWindow="-108" windowWidth="23256" windowHeight="12576" xr2:uid="{830EF8FE-C8FB-47C3-B0AA-BEC7D7F8054E}"/>
  </bookViews>
  <sheets>
    <sheet name="P.1. Ejecución Pptal 2025" sheetId="1" r:id="rId1"/>
    <sheet name="P.3. Proyección Cierre 2025" sheetId="2" r:id="rId2"/>
    <sheet name="P.4. Vigencias Futuras" sheetId="3" r:id="rId3"/>
  </sheets>
  <definedNames>
    <definedName name="_xlnm._FilterDatabase" localSheetId="1" hidden="1">'P.3. Proyección Cierre 2025'!$A$10:$N$22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11" i="3" l="1"/>
  <c r="G10" i="3"/>
  <c r="G9" i="3"/>
  <c r="G8" i="3"/>
  <c r="G12" i="3"/>
  <c r="G13" i="3"/>
  <c r="G14" i="3"/>
  <c r="G15" i="3"/>
  <c r="G16" i="3"/>
  <c r="G17" i="3"/>
  <c r="G18" i="3"/>
  <c r="H19" i="3"/>
  <c r="I19" i="3" s="1"/>
  <c r="F19" i="3"/>
  <c r="G19" i="3" s="1"/>
  <c r="E19" i="3"/>
  <c r="D19" i="3"/>
  <c r="I18" i="3"/>
  <c r="I17" i="3"/>
  <c r="I16" i="3"/>
  <c r="I15" i="3"/>
  <c r="I14" i="3"/>
  <c r="I13" i="3"/>
  <c r="I12" i="3"/>
  <c r="I11" i="3"/>
  <c r="I10" i="3"/>
  <c r="I9" i="3"/>
  <c r="I8" i="3"/>
  <c r="N22" i="2"/>
  <c r="M22" i="2"/>
  <c r="L22" i="2"/>
  <c r="J22" i="2"/>
  <c r="G22" i="2"/>
  <c r="E22" i="2"/>
  <c r="N21" i="2"/>
  <c r="M21" i="2"/>
  <c r="L21" i="2"/>
  <c r="J21" i="2"/>
  <c r="G21" i="2"/>
  <c r="E21" i="2"/>
  <c r="N20" i="2"/>
  <c r="M20" i="2"/>
  <c r="L20" i="2"/>
  <c r="J20" i="2"/>
  <c r="G20" i="2"/>
  <c r="E20" i="2"/>
  <c r="N19" i="2"/>
  <c r="M19" i="2"/>
  <c r="L19" i="2"/>
  <c r="J19" i="2"/>
  <c r="G19" i="2"/>
  <c r="E19" i="2"/>
  <c r="N18" i="2"/>
  <c r="M18" i="2"/>
  <c r="L18" i="2"/>
  <c r="J18" i="2"/>
  <c r="G18" i="2"/>
  <c r="E18" i="2"/>
  <c r="N17" i="2"/>
  <c r="M17" i="2"/>
  <c r="L17" i="2"/>
  <c r="J17" i="2"/>
  <c r="G17" i="2"/>
  <c r="E17" i="2"/>
  <c r="N16" i="2"/>
  <c r="M16" i="2"/>
  <c r="L16" i="2"/>
  <c r="J16" i="2"/>
  <c r="G16" i="2"/>
  <c r="E16" i="2"/>
  <c r="N15" i="2"/>
  <c r="M15" i="2"/>
  <c r="L15" i="2"/>
  <c r="J15" i="2"/>
  <c r="G15" i="2"/>
  <c r="E15" i="2"/>
  <c r="N14" i="2"/>
  <c r="M14" i="2"/>
  <c r="L14" i="2"/>
  <c r="J14" i="2"/>
  <c r="G14" i="2"/>
  <c r="E14" i="2"/>
  <c r="N13" i="2"/>
  <c r="N11" i="2" s="1"/>
  <c r="O7" i="2" s="1"/>
  <c r="M13" i="2"/>
  <c r="M11" i="2" s="1"/>
  <c r="M7" i="2" s="1"/>
  <c r="N7" i="2" s="1"/>
  <c r="L13" i="2"/>
  <c r="J13" i="2"/>
  <c r="G13" i="2"/>
  <c r="E13" i="2"/>
  <c r="N12" i="2"/>
  <c r="M12" i="2"/>
  <c r="L12" i="2"/>
  <c r="J12" i="2"/>
  <c r="G12" i="2"/>
  <c r="E12" i="2"/>
  <c r="K11" i="2"/>
  <c r="L11" i="2" s="1"/>
  <c r="I11" i="2"/>
  <c r="J11" i="2" s="1"/>
  <c r="H11" i="2"/>
  <c r="F11" i="2"/>
  <c r="G11" i="2" s="1"/>
  <c r="E11" i="2"/>
  <c r="D11" i="2"/>
  <c r="C11" i="2"/>
  <c r="K7" i="2"/>
  <c r="L7" i="2" s="1"/>
  <c r="H7" i="2"/>
  <c r="G7" i="2"/>
  <c r="E7" i="2"/>
  <c r="I7" i="2" l="1"/>
  <c r="J7" i="2" s="1"/>
  <c r="F7" i="1"/>
  <c r="H7" i="1"/>
  <c r="I7" i="1"/>
  <c r="C11" i="1"/>
  <c r="D11" i="1"/>
  <c r="E11" i="1"/>
  <c r="F11" i="1" s="1"/>
  <c r="G11" i="1"/>
  <c r="H11" i="1"/>
  <c r="I11" i="1"/>
  <c r="F12" i="1"/>
  <c r="H12" i="1"/>
  <c r="I12" i="1"/>
  <c r="F13" i="1"/>
  <c r="H13" i="1"/>
  <c r="I13" i="1"/>
  <c r="F14" i="1"/>
  <c r="H14" i="1"/>
  <c r="I14" i="1"/>
  <c r="F15" i="1"/>
  <c r="H15" i="1"/>
  <c r="I15" i="1"/>
  <c r="F16" i="1"/>
  <c r="H16" i="1"/>
  <c r="I16" i="1"/>
  <c r="F17" i="1"/>
  <c r="H17" i="1"/>
  <c r="I17" i="1"/>
  <c r="F18" i="1"/>
  <c r="H18" i="1"/>
  <c r="I18" i="1"/>
  <c r="F19" i="1"/>
  <c r="H19" i="1"/>
  <c r="I19" i="1"/>
  <c r="F20" i="1"/>
  <c r="H20" i="1"/>
  <c r="I20" i="1"/>
  <c r="F21" i="1"/>
  <c r="H21" i="1"/>
  <c r="I21" i="1"/>
  <c r="F22" i="1"/>
  <c r="H22" i="1"/>
  <c r="I22" i="1"/>
</calcChain>
</file>

<file path=xl/sharedStrings.xml><?xml version="1.0" encoding="utf-8"?>
<sst xmlns="http://schemas.openxmlformats.org/spreadsheetml/2006/main" count="171" uniqueCount="93">
  <si>
    <t xml:space="preserve">No presenta variación a lo programado en inicio del año </t>
  </si>
  <si>
    <t>8116 - FORTALECIMIENTO DE LA COMUNICACIÓN PÚBLICA PARA QUE LA CIUDADANÍA CONOZCA LAS ACCIONES, PLANES, PROGRAMAS Y PROYECTOS QUE ADELANTA LA ADMINISTRACIÓN DISTRITAL EN BOGOTÁ D.C</t>
  </si>
  <si>
    <t>O230117459920240235</t>
  </si>
  <si>
    <t>8115 - FORTALECIMIENTO DE LA CULTURA EN LOS ACTORES PÚBLICOS Y PRIVADOS EN INTEGRIDAD Y ESTADO ABIERTO QUE MEJORE LA GOBERNANZA EN BOGOTÁ D.C.</t>
  </si>
  <si>
    <t>O230117459920240231</t>
  </si>
  <si>
    <t>8111 - FORTALECIMIENTO  DE LA GESTIÓN Y ARTICULACIÓN INSTITUCIONAL PARA LA GENERACIÓN DE VALOR PÚBLICO EN BOGOTÁ D.C.</t>
  </si>
  <si>
    <t>O230117459920240224</t>
  </si>
  <si>
    <t>8098 - OPTIMIZACIÓN DE LA GESTIÓN INTEGRAL DE LA SECRETARÍA GENERAL DE LA ALCALDÍA MAYOR DE BOGOTÁ D.C.</t>
  </si>
  <si>
    <t>O230117459920240223</t>
  </si>
  <si>
    <t>8112 - FORTALECIMIENTO DE LA INTERNACIONALIZACIÓN DE BOGOTÁ D.C.</t>
  </si>
  <si>
    <t>O230117459920240201</t>
  </si>
  <si>
    <t>8129 - OPTIMIZACIÓN DEL SERVICIO A LA CIUDADANÍA PARA AUMENTAR LA CONFIANZA EN LA ADMINISTRACIÓN DISTRITAL DE BOGOTÁ D.C.</t>
  </si>
  <si>
    <t>O230117459920240193</t>
  </si>
  <si>
    <t>Dado que la Entidad debe garantizar la continuidad de los servicios de atención, asistencia y reparación integral a las víctimas del conflicto armado, en cumplimiento de la Ley 1448 de 2011, el Plan de Desarrollo “Bogotá Camina Segura” 2024-2027 y el Proyecto de Inversión 8094. Para ello, resulta indispensable mantener la operación ininterrumpida del alojamiento transitorio y la atención humanitaria inmediata, obligaciones asignadas a la Oficina Consejería Distrital de Paz, Víctimas y Reconciliación (OCPVR). Estas medidas permiten responder a necesidades urgentes de alimentación, alojamiento, atención médica y psicológica, conforme a los artículos 47 y 63 de la Ley 1448, especialmente durante el proceso de declaración e inscripción en el Registro Único de Víctimas.
Durante 2025 se han presentado eventos masivos de desplazamiento forzado que han incrementado la demanda de atención y presionado el presupuesto institucional, haciéndolo insuficiente para contratar la prestación del servicio entre agosto y diciembre de 2025. Debido a este faltante y conforme al Manual de Programación, Ejecución y Cierre Presupuestal del Distrito, se solicitó al Consejo de Gobierno la declaratoria de excepcional urgencia, aprobada el 26 de mayo de 2025. Con ello se autorizó un traslado de $7.000 millones del Fondo de Compensación Distrital para cubrir las necesidades de atención humanitaria y alojamiento temporal de la población víctima en Bogotá.</t>
  </si>
  <si>
    <t>8094 - FORTALECIMIENTO DE CAPACIDADES INST. Y DE LA SOCIEDAD CIVIL PARA LA IMPLEMENTACIÓN DEL ACUERDO DE PAZ, LA MEMORIA, Y LOS DERECHOS DE LAS VÍCTIMAS DEL CONFLICTO ARMADO EN BOGOTÁ D.C.</t>
  </si>
  <si>
    <t>O230117410120240220</t>
  </si>
  <si>
    <t>8117 - FORTALECIMIENTO DEL ECOSISTEMA DE INNOVACIÓN PÚBLICA DE BOGOTÁ PARA MEJORAR LA CONFIANZA CIUDADANA, EL VALOR PÚBLICO Y EL GOBIERNO COLABORATIVO EN BOGOTÁ D.C.</t>
  </si>
  <si>
    <t>O230117390620240230</t>
  </si>
  <si>
    <t>8118 - FORTALECIMIENTO DEL ACCESO Y DIFUSIÓN DE LA MEMORIA HISTÓRICA Y DEL PATRIMONIO DOCUMENTAL DE BOGOTÁ D.C.</t>
  </si>
  <si>
    <t>O230117330220240225</t>
  </si>
  <si>
    <t>8110 - FORTALECIMIENTO DE LAS TECNOLOGÍAS DE LA INFORMACIÓN Y LAS COMUNICACIONES DEL SECTOR GESTIÓN PÚBLICA DE BOGOTÁ D.C.</t>
  </si>
  <si>
    <t>O230117230220240184</t>
  </si>
  <si>
    <t>8109 - IMPLEMENTACIÓN DE LA ESTRATEGIA DE CIUDAD INTELIGENTE PARA MEJORAR LA CALIDAD DE VIDA DE LA CIUDADANÍA EN BOGOTÁ D.C.</t>
  </si>
  <si>
    <t>O230117230120240229</t>
  </si>
  <si>
    <t>INVERSION</t>
  </si>
  <si>
    <t>RUBRO PRESUPUESTAL</t>
  </si>
  <si>
    <t>JUSTIFICACIÓN DE LA VARIACIÓN</t>
  </si>
  <si>
    <t>DIFERENCIAS PRESENTADAS</t>
  </si>
  <si>
    <t>% GIROS</t>
  </si>
  <si>
    <t>GIROS</t>
  </si>
  <si>
    <t>% COMPROMISOS</t>
  </si>
  <si>
    <t>COMPROMISOS</t>
  </si>
  <si>
    <t>APROPIACIÓN VIGENTE</t>
  </si>
  <si>
    <t>APROPIACIÓN INICIAL</t>
  </si>
  <si>
    <t>TIPO PRESUPUESTO</t>
  </si>
  <si>
    <t>Bogotá Camina Segura - BCS</t>
  </si>
  <si>
    <t>O230117</t>
  </si>
  <si>
    <t>GIROS ACUMULADOS</t>
  </si>
  <si>
    <t>COMPROMISOS ACUMULADOS</t>
  </si>
  <si>
    <t>APROPIACIÓN VIGENTE
(B)</t>
  </si>
  <si>
    <t>APROPIACIÓN INICIAL
(A)</t>
  </si>
  <si>
    <r>
      <rPr>
        <b/>
        <sz val="10"/>
        <color rgb="FF000000"/>
        <rFont val="Arial"/>
        <family val="2"/>
      </rPr>
      <t>Rta.</t>
    </r>
    <r>
      <rPr>
        <sz val="10"/>
        <color rgb="FF000000"/>
        <rFont val="Arial"/>
        <family val="2"/>
      </rPr>
      <t xml:space="preserve"> Se remite archivo Excel indicando el nivel de ejecución presupuestal del presupuesto de inversión, discriminado por porcentajes comprometidos, obligados y pagados. Adicionalmente, indica la diferencia presentada entre la apropiación inicial y la acumulada con corte al mes de octubre de 2025:</t>
    </r>
  </si>
  <si>
    <t>1. Sírvase informar el nivel de ejecución presupuestal hasta el último corte, esto es, mes de octubre, discriminando los porcentajes comprometidos, obligados y pagados. Indique además las principales diferencias frente a lo programado al inicio del año.</t>
  </si>
  <si>
    <t>3. Presente la proyección de cierre presupuestal de la vigencia 2025, indicando:</t>
  </si>
  <si>
    <r>
      <rPr>
        <b/>
        <sz val="10"/>
        <color rgb="FF000000"/>
        <rFont val="Arial"/>
        <family val="2"/>
      </rPr>
      <t>Rta.</t>
    </r>
    <r>
      <rPr>
        <sz val="10"/>
        <color rgb="FF000000"/>
        <rFont val="Arial"/>
        <family val="2"/>
      </rPr>
      <t xml:space="preserve"> Se remite proyección del cierre presupuestal de la vigencia 2025, del presupuesto de inversión de la Secretaría General de la Alcaldía Mayor de Bogotá, relacionada por proyecto de inversión:</t>
    </r>
  </si>
  <si>
    <t>COMPROMISOS ACUMULADOS
A 31 DE OCTUBRE</t>
  </si>
  <si>
    <t>GIROS ACUMULADOS A 31 DE OCTUBRE</t>
  </si>
  <si>
    <t>APROPIACIÓN VIGENTE
A 31 DE DICIEMBRE</t>
  </si>
  <si>
    <t>PROYECCIÓN DE COMPROMISOS
A 31 DE DICIEMBRE</t>
  </si>
  <si>
    <t>PROYECCIÓN DE GIROS ACUMULADOS
A 31 DE DICIEMBRE</t>
  </si>
  <si>
    <t>PROYECCIÓN DE RESERVA PRESUPUESTAL</t>
  </si>
  <si>
    <t>% PROYECCIÓN RESERVA</t>
  </si>
  <si>
    <t>APROPIACIÓN NO EJECUTADA</t>
  </si>
  <si>
    <t>PROYECTO DE INVERSION</t>
  </si>
  <si>
    <t xml:space="preserve">4. Explique cómo avanza la ejecución de los proyectos financiados con recursos de crédito público o vigencias futuras, indicando cuánto se ha comprometido, obligado y pagado, y cuáles son las principales causas de retraso frente al cronograma previsto. </t>
  </si>
  <si>
    <r>
      <rPr>
        <b/>
        <sz val="10"/>
        <color rgb="FF000000"/>
        <rFont val="Arial"/>
        <family val="2"/>
      </rPr>
      <t>Rta.</t>
    </r>
    <r>
      <rPr>
        <sz val="10"/>
        <color rgb="FF000000"/>
        <rFont val="Arial"/>
        <family val="2"/>
      </rPr>
      <t xml:space="preserve"> Se remite estado de ejecución del cupo de vigencias futuras aprobadas con cargo al presupuesto de inversión de la Secretaría General de la Alcaldía Mayor de Bogotá, relacionados de la siguiente manera por proyecto de inversión</t>
    </r>
  </si>
  <si>
    <t>VIGENCIAS FUTURAS APROBADAS - SECRETARIA GENERAL DE LA ALCALDIA MAYOR DE BOGOTÁ DC</t>
  </si>
  <si>
    <t xml:space="preserve">PROYECTO DE INVERSIÓN </t>
  </si>
  <si>
    <t xml:space="preserve">OBJETO CONTRACTUAL </t>
  </si>
  <si>
    <t>TIPO</t>
  </si>
  <si>
    <r>
      <t xml:space="preserve">TOTAL VF APROBADA CONFIS
</t>
    </r>
    <r>
      <rPr>
        <b/>
        <sz val="8"/>
        <color rgb="FF000000"/>
        <rFont val="Arial"/>
        <family val="2"/>
      </rPr>
      <t>(PESOS CORRIENTES)</t>
    </r>
  </si>
  <si>
    <t>VALOR 2025</t>
  </si>
  <si>
    <t>COMPROMISOS 2025
(Corte 31 de octubre)</t>
  </si>
  <si>
    <t>%
COMPROMISOS 2025</t>
  </si>
  <si>
    <t>GIROS 2025</t>
  </si>
  <si>
    <t>%
GIROS 2025</t>
  </si>
  <si>
    <t>OBSERVACIONES</t>
  </si>
  <si>
    <t xml:space="preserve">8094 - Fortalecimiento de capacidades institucionales y de la sociedad civil para la implementación del Acuerdo de Paz, la Memoria, y los Derechos de las Víctimas del conflicto armado en Bogotá D.C. </t>
  </si>
  <si>
    <t>Fortalecer la oferta de servicios con enfoque poblacional, de género y territorial para garantizar la construcción de memoria, paz y reconciliación y los derechos de las víctimas, excombatientes y territorios afectados por las consecuencias del conflicto armado</t>
  </si>
  <si>
    <t>Serv. Prof. o de Apoyo</t>
  </si>
  <si>
    <t>Estos contratos de OPS se encontraban en suscripción para inicio del mes de octubre, por lo que los giros se empiezan a evidenciar con corte al mes de noviembre.</t>
  </si>
  <si>
    <t>8098 - Optimización de la gestión integral de la secretaría general de la alcaldía mayor de Bogotá D.C. </t>
  </si>
  <si>
    <t>Fortalecer la gestión institucional y el soporte operativo para mejorar la prestación de los servicios con oportunidad, pertinencia y calidad.</t>
  </si>
  <si>
    <t>8109 -Implementación de la estrategia de ciudad inteligente para mejorar la calidad de vida de la ciudadanía en Bogotá D.C. </t>
  </si>
  <si>
    <t>Prestar el servicio de conectividad en las zonas de acceso público y gratuito a internet que permita promocionar el uso y la utilización de nuevas tecnologías para la experimentación e innovación ciudadana en las diferentes localidades de Bogotá, en el marco de la implementación de la conectividad pública y social</t>
  </si>
  <si>
    <t>Bienes y Servicios</t>
  </si>
  <si>
    <t>Los pagos de este compromiso con cupo aprobado de vigencia futura, están programados a partir del mes de noviembre.</t>
  </si>
  <si>
    <t>Aportar en la reducción del cierre de brecha en materia de generación, uso y aprovechamiento de los datos, la tecnología y la innovación para impactar positivamente la calidad de vida de la ciudadanía y mejorar la eficiencia de la administración pública de Bogotá</t>
  </si>
  <si>
    <t>8110 - Fortalecimiento de las tecnologías de la información y las comunicaciones del sector gestión pública de Bogotá D.C. </t>
  </si>
  <si>
    <t>Fortalecer la implementación y apropiación de la Política de Gobierno Digital en la Secretaría General de la Alcaldía Mayor de Bogotá D.C., orientado a la Transformación Digital con el fin de aumentar la confianza en la Gestión Pública</t>
  </si>
  <si>
    <t>8111 - Fortalecimiento de la gestión y articulación institucional para la generación de valor público en Bogotá D.C. </t>
  </si>
  <si>
    <t>Fortalecer la gestión y articulación institucional para la generación de valor público por parte de la Administración Distrital</t>
  </si>
  <si>
    <t>8117 - Fortalecimiento del ecosistema de innovación pública de Bogotá para mejorar la confianza ciudadana, el valor público y el gobierno colaborativo en Bogotá D.C. </t>
  </si>
  <si>
    <t>Aunar esfuerzos técnicos, administrativos y jurídicos entre la Secretaría General de la Alcaldía Mayor de Bogotá y la Agencia Atenea para la Educación Superior, la Ciencia y la Tecnología, para desarrollar acciones encaminadas al diseño, implementación y gestión de rutas, productos y servicios para el fortalecimiento de entidades de gobierno, startups y empresas con potencial GovTech, en articulación con las rutas de servicios a brindar por el Campus de Ciencia, Tecnología e Innovación de Bogotá, así como en la articulación de actividades que promuevan la dinamización del ecosistema de innovación pública de la ciudad y la solución a retos públicos.</t>
  </si>
  <si>
    <t>Fortalecer el ecosistema de innovación pública en Bogotá para generar mayor valor público.</t>
  </si>
  <si>
    <t>8118 - Fortalecimiento del acceso y difusión de la memoria histórica y del patrimonio documental de Bogotá D.C. </t>
  </si>
  <si>
    <t>Incrementar la disponibilidad del patrimonio documental para facilitar a la ciudadanía el acceso y la consulta de la memoria e historia de Bogotá</t>
  </si>
  <si>
    <t>8129 - Optimización del servicio a la ciudadanía para aumentar la confianza en la administración distrital de Bogotá D.C. </t>
  </si>
  <si>
    <t>Diseñar, desarrollar e implementar el portal transaccional de servicio a la ciudadanía de la Alcaldía Mayor de Bogotá, como el agregador de la oferta e integración de la demanda de los servicios distritales, que facilite el acceso ágil y sencillo de la ciudadanía a la oferta institucional.</t>
  </si>
  <si>
    <t>Mejorar la calidad del servicio que prestan las entidades distritales a la ciudadanía para aumentar la confianza en la administración distrital.</t>
  </si>
  <si>
    <t xml:space="preserve">TOTAL </t>
  </si>
  <si>
    <t>El pago programado para este compromiso asociado al cupo aprobado de vigencias futuras, con corte al 31 de octubre, presentó un retraso debido principalmente a inconsistencias en los informes técnicos remitidos por el proveedor. En varios casos, los informes fueron entregados de manera incompleta o con errores que impidieron su aprobación en los tiempos establecidos.
En atención a lo anterior, fue necesario realizar revisiones adicionales y solicitar ajustes al contratista con el fin de garantizar que la información suministrada cumpliera con los requisitos técnicos y operativos exigidos por la entidad. Estas validaciones son indispensables para asegurar el adecuado funcionamiento de las zonas WiFi, así como para verificar la correcta prestación del servicio previo a la autorización de los pagos correspondientes.
Como resultado de este proceso de revisión y ajuste, el cronograma inicialmente previsto para la ejecución y pago del compromiso se vio impactado.</t>
  </si>
  <si>
    <t>El compromiso con cargo a este cupo aprobado de vigencia futura se generó en el mes de noviembre por valor de $136.234.354, cumpliendo con el cronograma establecido para esta contratación. El pago se tiene previsto en su totalidad para el mes de diciembre.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</si>
</sst>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6" formatCode="&quot;$&quot;\ #,##0;[Red]\-&quot;$&quot;\ #,##0"/>
    <numFmt numFmtId="164" formatCode="_-[$$-240A]\ * #,##0_-;\-[$$-240A]\ * #,##0_-;_-[$$-240A]\ * &quot;-&quot;??_-;_-@_-"/>
  </numFmts>
  <fonts count="10" x14ac:knownFonts="1">
    <font>
      <sz val="11"/>
      <color theme="1"/>
      <name val="Calibri"/>
      <family val="2"/>
      <scheme val="minor"/>
    </font>
    <font>
      <sz val="10"/>
      <color theme="1"/>
      <name val="Arial"/>
      <family val="2"/>
    </font>
    <font>
      <sz val="10"/>
      <name val="Arial"/>
      <family val="2"/>
    </font>
    <font>
      <i/>
      <sz val="10"/>
      <color rgb="FF000000"/>
      <name val="Arial"/>
      <family val="2"/>
    </font>
    <font>
      <b/>
      <sz val="10"/>
      <color rgb="FF000000"/>
      <name val="Arial"/>
      <family val="2"/>
    </font>
    <font>
      <b/>
      <sz val="10"/>
      <name val="Arial"/>
      <family val="2"/>
    </font>
    <font>
      <b/>
      <sz val="10"/>
      <color theme="1"/>
      <name val="Arial"/>
      <family val="2"/>
    </font>
    <font>
      <sz val="10"/>
      <color rgb="FF000000"/>
      <name val="Arial"/>
      <family val="2"/>
    </font>
    <font>
      <sz val="11"/>
      <color theme="1"/>
      <name val="Calibri"/>
      <family val="2"/>
      <scheme val="minor"/>
    </font>
    <font>
      <b/>
      <sz val="8"/>
      <color rgb="FF000000"/>
      <name val="Arial"/>
      <family val="2"/>
    </font>
  </fonts>
  <fills count="8">
    <fill>
      <patternFill patternType="none"/>
    </fill>
    <fill>
      <patternFill patternType="gray125"/>
    </fill>
    <fill>
      <patternFill patternType="solid">
        <fgColor rgb="FFDAE9F8"/>
        <bgColor rgb="FFC0E6F5"/>
      </patternFill>
    </fill>
    <fill>
      <patternFill patternType="solid">
        <fgColor rgb="FFDAE9F8"/>
        <bgColor rgb="FF000000"/>
      </patternFill>
    </fill>
    <fill>
      <patternFill patternType="solid">
        <fgColor theme="9" tint="0.79998168889431442"/>
        <bgColor rgb="FF000000"/>
      </patternFill>
    </fill>
    <fill>
      <patternFill patternType="solid">
        <fgColor theme="9" tint="0.79998168889431442"/>
        <bgColor rgb="FFC0E6F5"/>
      </patternFill>
    </fill>
    <fill>
      <patternFill patternType="solid">
        <fgColor theme="8" tint="0.79998168889431442"/>
        <bgColor indexed="64"/>
      </patternFill>
    </fill>
    <fill>
      <patternFill patternType="solid">
        <fgColor theme="8" tint="0.79998168889431442"/>
        <bgColor rgb="FF000000"/>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2">
    <xf numFmtId="0" fontId="0" fillId="0" borderId="0"/>
    <xf numFmtId="9" fontId="8" fillId="0" borderId="0" applyFont="0" applyFill="0" applyBorder="0" applyAlignment="0" applyProtection="0"/>
  </cellStyleXfs>
  <cellXfs count="40">
    <xf numFmtId="0" fontId="0" fillId="0" borderId="0" xfId="0"/>
    <xf numFmtId="0" fontId="1" fillId="0" borderId="0" xfId="0" applyFont="1" applyAlignment="1">
      <alignment vertical="center"/>
    </xf>
    <xf numFmtId="0" fontId="1" fillId="0" borderId="1" xfId="0" applyFont="1" applyBorder="1" applyAlignment="1">
      <alignment vertical="center" wrapText="1"/>
    </xf>
    <xf numFmtId="164" fontId="2" fillId="0" borderId="1" xfId="0" applyNumberFormat="1" applyFont="1" applyBorder="1" applyAlignment="1">
      <alignment vertical="center"/>
    </xf>
    <xf numFmtId="10" fontId="2" fillId="0" borderId="1" xfId="0" applyNumberFormat="1" applyFont="1" applyBorder="1" applyAlignment="1">
      <alignment horizontal="center" vertical="center"/>
    </xf>
    <xf numFmtId="0" fontId="3" fillId="0" borderId="1" xfId="0" applyFont="1" applyBorder="1" applyAlignment="1">
      <alignment horizontal="left" vertical="center" wrapText="1"/>
    </xf>
    <xf numFmtId="0" fontId="3" fillId="0" borderId="1" xfId="0" applyFont="1" applyBorder="1" applyAlignment="1">
      <alignment horizontal="left" vertical="center"/>
    </xf>
    <xf numFmtId="0" fontId="4" fillId="2" borderId="1" xfId="0" applyFont="1" applyFill="1" applyBorder="1" applyAlignment="1">
      <alignment horizontal="center" vertical="center" wrapText="1"/>
    </xf>
    <xf numFmtId="164" fontId="5" fillId="3" borderId="1" xfId="0" applyNumberFormat="1" applyFont="1" applyFill="1" applyBorder="1" applyAlignment="1">
      <alignment vertical="center"/>
    </xf>
    <xf numFmtId="10" fontId="5" fillId="3" borderId="1" xfId="0" applyNumberFormat="1" applyFont="1" applyFill="1" applyBorder="1" applyAlignment="1">
      <alignment horizontal="center" vertical="center"/>
    </xf>
    <xf numFmtId="0" fontId="4" fillId="3" borderId="1" xfId="0" applyFont="1" applyFill="1" applyBorder="1" applyAlignment="1">
      <alignment horizontal="center" vertical="center"/>
    </xf>
    <xf numFmtId="0" fontId="5" fillId="3" borderId="1" xfId="0" applyFont="1" applyFill="1" applyBorder="1" applyAlignment="1">
      <alignment horizontal="center" vertical="center" wrapText="1"/>
    </xf>
    <xf numFmtId="0" fontId="1" fillId="0" borderId="1" xfId="0" applyFont="1" applyBorder="1" applyAlignment="1">
      <alignment vertical="center"/>
    </xf>
    <xf numFmtId="0" fontId="6" fillId="0" borderId="0" xfId="0" applyFont="1" applyAlignment="1">
      <alignment vertical="center" wrapText="1"/>
    </xf>
    <xf numFmtId="0" fontId="6" fillId="0" borderId="0" xfId="0" applyFont="1" applyAlignment="1">
      <alignment horizontal="left" vertical="center" wrapText="1"/>
    </xf>
    <xf numFmtId="0" fontId="7" fillId="0" borderId="0" xfId="0" applyFont="1" applyAlignment="1">
      <alignment vertical="center"/>
    </xf>
    <xf numFmtId="0" fontId="5" fillId="4" borderId="1" xfId="0" applyFont="1" applyFill="1" applyBorder="1" applyAlignment="1">
      <alignment horizontal="center" vertical="center" wrapText="1"/>
    </xf>
    <xf numFmtId="0" fontId="4" fillId="5" borderId="1" xfId="0" applyFont="1" applyFill="1" applyBorder="1" applyAlignment="1">
      <alignment horizontal="center" vertical="center" wrapText="1"/>
    </xf>
    <xf numFmtId="10" fontId="1" fillId="0" borderId="0" xfId="1" applyNumberFormat="1" applyFont="1" applyAlignment="1">
      <alignment vertical="center"/>
    </xf>
    <xf numFmtId="164" fontId="5" fillId="4" borderId="1" xfId="0" applyNumberFormat="1" applyFont="1" applyFill="1" applyBorder="1" applyAlignment="1">
      <alignment vertical="center"/>
    </xf>
    <xf numFmtId="10" fontId="5" fillId="4" borderId="1" xfId="0" applyNumberFormat="1" applyFont="1" applyFill="1" applyBorder="1" applyAlignment="1">
      <alignment horizontal="center" vertical="center"/>
    </xf>
    <xf numFmtId="164" fontId="1" fillId="0" borderId="1" xfId="0" applyNumberFormat="1" applyFont="1" applyBorder="1" applyAlignment="1">
      <alignment vertical="center"/>
    </xf>
    <xf numFmtId="0" fontId="4" fillId="7" borderId="1" xfId="0" applyFont="1" applyFill="1" applyBorder="1" applyAlignment="1">
      <alignment horizontal="center" vertical="center"/>
    </xf>
    <xf numFmtId="0" fontId="4" fillId="7" borderId="1" xfId="0" applyFont="1" applyFill="1" applyBorder="1" applyAlignment="1">
      <alignment horizontal="center" vertical="center" wrapText="1"/>
    </xf>
    <xf numFmtId="0" fontId="4" fillId="3" borderId="1" xfId="0" applyFont="1" applyFill="1" applyBorder="1" applyAlignment="1">
      <alignment horizontal="center" vertical="center" wrapText="1"/>
    </xf>
    <xf numFmtId="0" fontId="2" fillId="0" borderId="1" xfId="0" applyFont="1" applyBorder="1" applyAlignment="1">
      <alignment horizontal="left" vertical="center" wrapText="1"/>
    </xf>
    <xf numFmtId="0" fontId="2" fillId="0" borderId="1" xfId="0" applyFont="1" applyBorder="1" applyAlignment="1">
      <alignment horizontal="center" vertical="center" wrapText="1"/>
    </xf>
    <xf numFmtId="6" fontId="1" fillId="0" borderId="1" xfId="0" applyNumberFormat="1" applyFont="1" applyBorder="1" applyAlignment="1">
      <alignment horizontal="right" vertical="center"/>
    </xf>
    <xf numFmtId="10" fontId="1" fillId="0" borderId="1" xfId="1" applyNumberFormat="1" applyFont="1" applyBorder="1" applyAlignment="1">
      <alignment horizontal="center" vertical="center"/>
    </xf>
    <xf numFmtId="6" fontId="4" fillId="3" borderId="1" xfId="0" applyNumberFormat="1" applyFont="1" applyFill="1" applyBorder="1" applyAlignment="1">
      <alignment horizontal="right" vertical="center" wrapText="1"/>
    </xf>
    <xf numFmtId="10" fontId="6" fillId="6" borderId="1" xfId="1" applyNumberFormat="1" applyFont="1" applyFill="1" applyBorder="1" applyAlignment="1">
      <alignment horizontal="center" vertical="center"/>
    </xf>
    <xf numFmtId="0" fontId="1" fillId="0" borderId="0" xfId="0" applyFont="1" applyAlignment="1">
      <alignment horizontal="center" vertical="center"/>
    </xf>
    <xf numFmtId="0" fontId="5" fillId="3" borderId="1" xfId="0" applyFont="1" applyFill="1" applyBorder="1" applyAlignment="1">
      <alignment horizontal="center" vertical="center" wrapText="1"/>
    </xf>
    <xf numFmtId="0" fontId="4" fillId="2" borderId="1" xfId="0" applyFont="1" applyFill="1" applyBorder="1" applyAlignment="1">
      <alignment horizontal="center" vertical="center" wrapText="1"/>
    </xf>
    <xf numFmtId="0" fontId="7" fillId="0" borderId="0" xfId="0" applyFont="1" applyAlignment="1">
      <alignment horizontal="left" vertical="center" wrapText="1"/>
    </xf>
    <xf numFmtId="0" fontId="6" fillId="0" borderId="0" xfId="0" applyFont="1" applyAlignment="1">
      <alignment horizontal="left" vertical="center" wrapText="1"/>
    </xf>
    <xf numFmtId="0" fontId="7" fillId="0" borderId="0" xfId="0" applyFont="1" applyAlignment="1">
      <alignment horizontal="left" vertical="center"/>
    </xf>
    <xf numFmtId="0" fontId="1" fillId="0" borderId="0" xfId="0" applyFont="1" applyAlignment="1">
      <alignment horizontal="left" vertical="center"/>
    </xf>
    <xf numFmtId="0" fontId="5" fillId="6" borderId="1" xfId="0" applyFont="1" applyFill="1" applyBorder="1" applyAlignment="1">
      <alignment horizontal="center" vertical="center" wrapText="1"/>
    </xf>
    <xf numFmtId="0" fontId="4" fillId="7" borderId="1" xfId="0" applyFont="1" applyFill="1" applyBorder="1" applyAlignment="1">
      <alignment horizontal="center" vertical="center"/>
    </xf>
  </cellXfs>
  <cellStyles count="2">
    <cellStyle name="Normal" xfId="0" builtinId="0"/>
    <cellStyle name="Porcentaje"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2013 - Tema de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B9DD5C2-1093-4859-B1F1-D4A13605563F}">
  <dimension ref="A2:O22"/>
  <sheetViews>
    <sheetView showGridLines="0" tabSelected="1" zoomScaleNormal="100" workbookViewId="0">
      <selection activeCell="C16" sqref="C16"/>
    </sheetView>
  </sheetViews>
  <sheetFormatPr baseColWidth="10" defaultColWidth="11.44140625" defaultRowHeight="13.2" x14ac:dyDescent="0.3"/>
  <cols>
    <col min="1" max="1" width="25" style="1" customWidth="1"/>
    <col min="2" max="2" width="51" style="1" customWidth="1"/>
    <col min="3" max="3" width="20.109375" style="1" customWidth="1"/>
    <col min="4" max="4" width="20.6640625" style="1" customWidth="1"/>
    <col min="5" max="5" width="22.88671875" style="1" customWidth="1"/>
    <col min="6" max="6" width="16.6640625" style="1" customWidth="1"/>
    <col min="7" max="7" width="19.44140625" style="1" bestFit="1" customWidth="1"/>
    <col min="8" max="8" width="11.44140625" style="1"/>
    <col min="9" max="9" width="19.5546875" style="1" customWidth="1"/>
    <col min="10" max="10" width="66.33203125" style="1" customWidth="1"/>
    <col min="11" max="16384" width="11.44140625" style="1"/>
  </cols>
  <sheetData>
    <row r="2" spans="1:15" ht="24.75" customHeight="1" x14ac:dyDescent="0.3">
      <c r="A2" s="35" t="s">
        <v>42</v>
      </c>
      <c r="B2" s="35"/>
      <c r="C2" s="35"/>
      <c r="D2" s="35"/>
      <c r="E2" s="35"/>
      <c r="F2" s="35"/>
      <c r="G2" s="35"/>
      <c r="H2" s="35"/>
      <c r="I2" s="35"/>
      <c r="J2" s="35"/>
    </row>
    <row r="3" spans="1:15" ht="30" customHeight="1" x14ac:dyDescent="0.3">
      <c r="A3" s="34" t="s">
        <v>41</v>
      </c>
      <c r="B3" s="34"/>
      <c r="C3" s="34"/>
      <c r="D3" s="34"/>
      <c r="E3" s="34"/>
      <c r="F3" s="34"/>
      <c r="G3" s="34"/>
      <c r="H3" s="34"/>
      <c r="I3" s="34"/>
      <c r="J3" s="34"/>
      <c r="K3" s="15"/>
      <c r="L3" s="15"/>
      <c r="M3" s="15"/>
      <c r="N3" s="15"/>
      <c r="O3" s="15"/>
    </row>
    <row r="4" spans="1:15" x14ac:dyDescent="0.3">
      <c r="A4" s="14"/>
      <c r="B4" s="14"/>
      <c r="C4" s="14"/>
      <c r="D4" s="14"/>
      <c r="E4" s="14"/>
      <c r="F4" s="14"/>
      <c r="G4" s="14"/>
      <c r="H4" s="14"/>
      <c r="I4" s="14"/>
      <c r="J4" s="13"/>
    </row>
    <row r="6" spans="1:15" ht="39.6" x14ac:dyDescent="0.3">
      <c r="A6" s="11" t="s">
        <v>25</v>
      </c>
      <c r="B6" s="10" t="s">
        <v>24</v>
      </c>
      <c r="C6" s="11" t="s">
        <v>40</v>
      </c>
      <c r="D6" s="11" t="s">
        <v>39</v>
      </c>
      <c r="E6" s="11" t="s">
        <v>38</v>
      </c>
      <c r="F6" s="7" t="s">
        <v>30</v>
      </c>
      <c r="G6" s="11" t="s">
        <v>37</v>
      </c>
      <c r="H6" s="7" t="s">
        <v>28</v>
      </c>
      <c r="I6" s="7" t="s">
        <v>27</v>
      </c>
    </row>
    <row r="7" spans="1:15" ht="30" customHeight="1" x14ac:dyDescent="0.3">
      <c r="A7" s="12" t="s">
        <v>36</v>
      </c>
      <c r="B7" s="6" t="s">
        <v>35</v>
      </c>
      <c r="C7" s="3">
        <v>113197556000</v>
      </c>
      <c r="D7" s="3">
        <v>120197556000</v>
      </c>
      <c r="E7" s="3">
        <v>108804168422</v>
      </c>
      <c r="F7" s="4">
        <f>E7/D7</f>
        <v>0.90521115439318911</v>
      </c>
      <c r="G7" s="3">
        <v>62551819987</v>
      </c>
      <c r="H7" s="4">
        <f>G7/D7</f>
        <v>0.52040841817948447</v>
      </c>
      <c r="I7" s="3">
        <f>D7-C7</f>
        <v>7000000000</v>
      </c>
    </row>
    <row r="10" spans="1:15" ht="26.4" x14ac:dyDescent="0.3">
      <c r="A10" s="32" t="s">
        <v>34</v>
      </c>
      <c r="B10" s="32"/>
      <c r="C10" s="11" t="s">
        <v>33</v>
      </c>
      <c r="D10" s="11" t="s">
        <v>32</v>
      </c>
      <c r="E10" s="11" t="s">
        <v>31</v>
      </c>
      <c r="F10" s="7" t="s">
        <v>30</v>
      </c>
      <c r="G10" s="11" t="s">
        <v>29</v>
      </c>
      <c r="H10" s="7" t="s">
        <v>28</v>
      </c>
      <c r="I10" s="7" t="s">
        <v>27</v>
      </c>
      <c r="J10" s="33" t="s">
        <v>26</v>
      </c>
    </row>
    <row r="11" spans="1:15" ht="23.25" customHeight="1" x14ac:dyDescent="0.3">
      <c r="A11" s="11" t="s">
        <v>25</v>
      </c>
      <c r="B11" s="10" t="s">
        <v>24</v>
      </c>
      <c r="C11" s="8">
        <f>SUM(C12:C22)</f>
        <v>113197556000</v>
      </c>
      <c r="D11" s="8">
        <f>SUM(D12:D22)</f>
        <v>120197556000</v>
      </c>
      <c r="E11" s="8">
        <f>SUM(E12:E22)</f>
        <v>108804168422</v>
      </c>
      <c r="F11" s="9">
        <f t="shared" ref="F11:F22" si="0">E11/D11</f>
        <v>0.90521115439318911</v>
      </c>
      <c r="G11" s="8">
        <f>SUM(G12:G22)</f>
        <v>62551819987</v>
      </c>
      <c r="H11" s="9">
        <f t="shared" ref="H11:H22" si="1">G11/D11</f>
        <v>0.52040841817948447</v>
      </c>
      <c r="I11" s="8">
        <f>SUM(I12:I22)</f>
        <v>7000000000</v>
      </c>
      <c r="J11" s="33"/>
    </row>
    <row r="12" spans="1:15" ht="39.6" x14ac:dyDescent="0.3">
      <c r="A12" s="6" t="s">
        <v>23</v>
      </c>
      <c r="B12" s="5" t="s">
        <v>22</v>
      </c>
      <c r="C12" s="3">
        <v>8200000000</v>
      </c>
      <c r="D12" s="3">
        <v>8200000000</v>
      </c>
      <c r="E12" s="3">
        <v>8104364303</v>
      </c>
      <c r="F12" s="4">
        <f t="shared" si="0"/>
        <v>0.98833711012195125</v>
      </c>
      <c r="G12" s="3">
        <v>3882593887</v>
      </c>
      <c r="H12" s="4">
        <f t="shared" si="1"/>
        <v>0.47348705939024388</v>
      </c>
      <c r="I12" s="3">
        <f t="shared" ref="I12:I22" si="2">D12-C12</f>
        <v>0</v>
      </c>
      <c r="J12" s="2" t="s">
        <v>0</v>
      </c>
    </row>
    <row r="13" spans="1:15" ht="39.6" x14ac:dyDescent="0.3">
      <c r="A13" s="6" t="s">
        <v>21</v>
      </c>
      <c r="B13" s="5" t="s">
        <v>20</v>
      </c>
      <c r="C13" s="3">
        <v>12800000000</v>
      </c>
      <c r="D13" s="3">
        <v>12800000000</v>
      </c>
      <c r="E13" s="3">
        <v>11133528363</v>
      </c>
      <c r="F13" s="4">
        <f t="shared" si="0"/>
        <v>0.86980690335937505</v>
      </c>
      <c r="G13" s="3">
        <v>6105256642</v>
      </c>
      <c r="H13" s="4">
        <f t="shared" si="1"/>
        <v>0.47697317515624998</v>
      </c>
      <c r="I13" s="3">
        <f t="shared" si="2"/>
        <v>0</v>
      </c>
      <c r="J13" s="2" t="s">
        <v>0</v>
      </c>
    </row>
    <row r="14" spans="1:15" ht="39.6" x14ac:dyDescent="0.3">
      <c r="A14" s="6" t="s">
        <v>19</v>
      </c>
      <c r="B14" s="5" t="s">
        <v>18</v>
      </c>
      <c r="C14" s="3">
        <v>6500000000</v>
      </c>
      <c r="D14" s="3">
        <v>6500000000</v>
      </c>
      <c r="E14" s="3">
        <v>5591062207</v>
      </c>
      <c r="F14" s="4">
        <f t="shared" si="0"/>
        <v>0.86016341646153849</v>
      </c>
      <c r="G14" s="3">
        <v>1877642068</v>
      </c>
      <c r="H14" s="4">
        <f t="shared" si="1"/>
        <v>0.28886801046153848</v>
      </c>
      <c r="I14" s="3">
        <f t="shared" si="2"/>
        <v>0</v>
      </c>
      <c r="J14" s="2" t="s">
        <v>0</v>
      </c>
    </row>
    <row r="15" spans="1:15" ht="52.8" x14ac:dyDescent="0.3">
      <c r="A15" s="6" t="s">
        <v>17</v>
      </c>
      <c r="B15" s="5" t="s">
        <v>16</v>
      </c>
      <c r="C15" s="3">
        <v>2000000000</v>
      </c>
      <c r="D15" s="3">
        <v>2000000000</v>
      </c>
      <c r="E15" s="3">
        <v>1702847451</v>
      </c>
      <c r="F15" s="4">
        <f t="shared" si="0"/>
        <v>0.85142372550000001</v>
      </c>
      <c r="G15" s="3">
        <v>1101618703</v>
      </c>
      <c r="H15" s="4">
        <f t="shared" si="1"/>
        <v>0.55080935149999999</v>
      </c>
      <c r="I15" s="3">
        <f t="shared" si="2"/>
        <v>0</v>
      </c>
      <c r="J15" s="2" t="s">
        <v>0</v>
      </c>
    </row>
    <row r="16" spans="1:15" ht="316.5" customHeight="1" x14ac:dyDescent="0.3">
      <c r="A16" s="6" t="s">
        <v>15</v>
      </c>
      <c r="B16" s="5" t="s">
        <v>14</v>
      </c>
      <c r="C16" s="3">
        <v>32497556000</v>
      </c>
      <c r="D16" s="3">
        <v>39497556000</v>
      </c>
      <c r="E16" s="3">
        <v>38820558111</v>
      </c>
      <c r="F16" s="4">
        <f t="shared" si="0"/>
        <v>0.98285975241100998</v>
      </c>
      <c r="G16" s="3">
        <v>24158458757</v>
      </c>
      <c r="H16" s="4">
        <f t="shared" si="1"/>
        <v>0.61164439533929649</v>
      </c>
      <c r="I16" s="3">
        <f t="shared" si="2"/>
        <v>7000000000</v>
      </c>
      <c r="J16" s="2" t="s">
        <v>13</v>
      </c>
    </row>
    <row r="17" spans="1:10" ht="45.75" customHeight="1" x14ac:dyDescent="0.3">
      <c r="A17" s="6" t="s">
        <v>12</v>
      </c>
      <c r="B17" s="5" t="s">
        <v>11</v>
      </c>
      <c r="C17" s="3">
        <v>6900000000</v>
      </c>
      <c r="D17" s="3">
        <v>6900000000</v>
      </c>
      <c r="E17" s="3">
        <v>6543050302</v>
      </c>
      <c r="F17" s="4">
        <f t="shared" si="0"/>
        <v>0.94826815971014489</v>
      </c>
      <c r="G17" s="3">
        <v>2995118596</v>
      </c>
      <c r="H17" s="4">
        <f t="shared" si="1"/>
        <v>0.43407515884057973</v>
      </c>
      <c r="I17" s="3">
        <f t="shared" si="2"/>
        <v>0</v>
      </c>
      <c r="J17" s="2" t="s">
        <v>0</v>
      </c>
    </row>
    <row r="18" spans="1:10" ht="33.75" customHeight="1" x14ac:dyDescent="0.3">
      <c r="A18" s="6" t="s">
        <v>10</v>
      </c>
      <c r="B18" s="5" t="s">
        <v>9</v>
      </c>
      <c r="C18" s="3">
        <v>2000000000</v>
      </c>
      <c r="D18" s="3">
        <v>2000000000</v>
      </c>
      <c r="E18" s="3">
        <v>1676379784</v>
      </c>
      <c r="F18" s="4">
        <f t="shared" si="0"/>
        <v>0.83818989200000005</v>
      </c>
      <c r="G18" s="3">
        <v>1026530802</v>
      </c>
      <c r="H18" s="4">
        <f t="shared" si="1"/>
        <v>0.51326540099999995</v>
      </c>
      <c r="I18" s="3">
        <f t="shared" si="2"/>
        <v>0</v>
      </c>
      <c r="J18" s="2" t="s">
        <v>0</v>
      </c>
    </row>
    <row r="19" spans="1:10" ht="39.6" x14ac:dyDescent="0.3">
      <c r="A19" s="6" t="s">
        <v>8</v>
      </c>
      <c r="B19" s="5" t="s">
        <v>7</v>
      </c>
      <c r="C19" s="3">
        <v>12249094000</v>
      </c>
      <c r="D19" s="3">
        <v>12249094000</v>
      </c>
      <c r="E19" s="3">
        <v>10048344840</v>
      </c>
      <c r="F19" s="4">
        <f t="shared" si="0"/>
        <v>0.82033371937549016</v>
      </c>
      <c r="G19" s="3">
        <v>6002585624</v>
      </c>
      <c r="H19" s="4">
        <f t="shared" si="1"/>
        <v>0.49004323291175655</v>
      </c>
      <c r="I19" s="3">
        <f t="shared" si="2"/>
        <v>0</v>
      </c>
      <c r="J19" s="2" t="s">
        <v>0</v>
      </c>
    </row>
    <row r="20" spans="1:10" ht="44.25" customHeight="1" x14ac:dyDescent="0.3">
      <c r="A20" s="6" t="s">
        <v>6</v>
      </c>
      <c r="B20" s="5" t="s">
        <v>5</v>
      </c>
      <c r="C20" s="3">
        <v>6050906000</v>
      </c>
      <c r="D20" s="3">
        <v>6050906000</v>
      </c>
      <c r="E20" s="3">
        <v>5844265486</v>
      </c>
      <c r="F20" s="4">
        <f t="shared" si="0"/>
        <v>0.96584965722488503</v>
      </c>
      <c r="G20" s="3">
        <v>3759207622</v>
      </c>
      <c r="H20" s="4">
        <f t="shared" si="1"/>
        <v>0.62126359622839955</v>
      </c>
      <c r="I20" s="3">
        <f t="shared" si="2"/>
        <v>0</v>
      </c>
      <c r="J20" s="2" t="s">
        <v>0</v>
      </c>
    </row>
    <row r="21" spans="1:10" ht="56.25" customHeight="1" x14ac:dyDescent="0.3">
      <c r="A21" s="6" t="s">
        <v>4</v>
      </c>
      <c r="B21" s="5" t="s">
        <v>3</v>
      </c>
      <c r="C21" s="3">
        <v>3500000000</v>
      </c>
      <c r="D21" s="3">
        <v>3500000000</v>
      </c>
      <c r="E21" s="3">
        <v>2182952462</v>
      </c>
      <c r="F21" s="4">
        <f t="shared" si="0"/>
        <v>0.62370070342857142</v>
      </c>
      <c r="G21" s="3">
        <v>1658761874</v>
      </c>
      <c r="H21" s="4">
        <f t="shared" si="1"/>
        <v>0.47393196399999998</v>
      </c>
      <c r="I21" s="3">
        <f t="shared" si="2"/>
        <v>0</v>
      </c>
      <c r="J21" s="2" t="s">
        <v>0</v>
      </c>
    </row>
    <row r="22" spans="1:10" ht="69.75" customHeight="1" x14ac:dyDescent="0.3">
      <c r="A22" s="6" t="s">
        <v>2</v>
      </c>
      <c r="B22" s="5" t="s">
        <v>1</v>
      </c>
      <c r="C22" s="3">
        <v>20500000000</v>
      </c>
      <c r="D22" s="3">
        <v>20500000000</v>
      </c>
      <c r="E22" s="3">
        <v>17156815113</v>
      </c>
      <c r="F22" s="4">
        <f t="shared" si="0"/>
        <v>0.83691781039024393</v>
      </c>
      <c r="G22" s="3">
        <v>9984045412</v>
      </c>
      <c r="H22" s="4">
        <f t="shared" si="1"/>
        <v>0.48702660546341464</v>
      </c>
      <c r="I22" s="3">
        <f t="shared" si="2"/>
        <v>0</v>
      </c>
      <c r="J22" s="2" t="s">
        <v>0</v>
      </c>
    </row>
  </sheetData>
  <mergeCells count="4">
    <mergeCell ref="A10:B10"/>
    <mergeCell ref="J10:J11"/>
    <mergeCell ref="A3:J3"/>
    <mergeCell ref="A2:J2"/>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E67C724-D2B6-4240-B515-9A8C0E88B77D}">
  <dimension ref="A2:O22"/>
  <sheetViews>
    <sheetView showGridLines="0" zoomScaleNormal="100" workbookViewId="0">
      <selection activeCell="C13" sqref="C13"/>
    </sheetView>
  </sheetViews>
  <sheetFormatPr baseColWidth="10" defaultColWidth="11.44140625" defaultRowHeight="13.2" x14ac:dyDescent="0.3"/>
  <cols>
    <col min="1" max="1" width="22.6640625" style="1" customWidth="1"/>
    <col min="2" max="2" width="36.6640625" style="1" customWidth="1"/>
    <col min="3" max="3" width="18.6640625" style="1" customWidth="1"/>
    <col min="4" max="4" width="18.88671875" style="1" customWidth="1"/>
    <col min="5" max="5" width="16.6640625" style="1" customWidth="1"/>
    <col min="6" max="6" width="19.44140625" style="1" customWidth="1"/>
    <col min="7" max="7" width="11.44140625" style="1" customWidth="1"/>
    <col min="8" max="9" width="20" style="1" customWidth="1"/>
    <col min="10" max="10" width="17.33203125" style="1" customWidth="1"/>
    <col min="11" max="11" width="21.109375" style="1" customWidth="1"/>
    <col min="12" max="12" width="15.88671875" style="1" customWidth="1"/>
    <col min="13" max="13" width="20.33203125" style="1" customWidth="1"/>
    <col min="14" max="14" width="18.88671875" style="1" customWidth="1"/>
    <col min="15" max="15" width="19.5546875" style="1" customWidth="1"/>
    <col min="16" max="16384" width="11.44140625" style="1"/>
  </cols>
  <sheetData>
    <row r="2" spans="1:15" ht="24" customHeight="1" x14ac:dyDescent="0.3">
      <c r="A2" s="35" t="s">
        <v>43</v>
      </c>
      <c r="B2" s="35"/>
      <c r="C2" s="35"/>
      <c r="D2" s="35"/>
      <c r="E2" s="35"/>
      <c r="F2" s="35"/>
      <c r="G2" s="35"/>
      <c r="H2" s="35"/>
      <c r="I2" s="35"/>
      <c r="J2" s="35"/>
      <c r="K2" s="35"/>
      <c r="L2" s="35"/>
      <c r="M2" s="35"/>
      <c r="N2" s="35"/>
      <c r="O2" s="35"/>
    </row>
    <row r="3" spans="1:15" ht="22.5" customHeight="1" x14ac:dyDescent="0.3">
      <c r="A3" s="36" t="s">
        <v>44</v>
      </c>
      <c r="B3" s="36"/>
      <c r="C3" s="36"/>
      <c r="D3" s="36"/>
      <c r="E3" s="36"/>
      <c r="F3" s="36"/>
      <c r="G3" s="36"/>
      <c r="H3" s="36"/>
      <c r="I3" s="36"/>
      <c r="J3" s="36"/>
      <c r="K3" s="36"/>
      <c r="L3" s="36"/>
      <c r="M3" s="36"/>
      <c r="N3" s="36"/>
      <c r="O3" s="36"/>
    </row>
    <row r="4" spans="1:15" x14ac:dyDescent="0.3">
      <c r="A4" s="14"/>
      <c r="B4" s="14"/>
      <c r="C4" s="14"/>
      <c r="D4" s="14"/>
      <c r="E4" s="14"/>
      <c r="F4" s="14"/>
      <c r="G4" s="14"/>
      <c r="H4" s="14"/>
      <c r="I4" s="14"/>
      <c r="J4" s="14"/>
      <c r="K4" s="14"/>
      <c r="L4" s="14"/>
    </row>
    <row r="6" spans="1:15" ht="39.6" x14ac:dyDescent="0.3">
      <c r="A6" s="11" t="s">
        <v>25</v>
      </c>
      <c r="B6" s="10" t="s">
        <v>24</v>
      </c>
      <c r="C6" s="11" t="s">
        <v>39</v>
      </c>
      <c r="D6" s="11" t="s">
        <v>45</v>
      </c>
      <c r="E6" s="7" t="s">
        <v>30</v>
      </c>
      <c r="F6" s="11" t="s">
        <v>46</v>
      </c>
      <c r="G6" s="7" t="s">
        <v>28</v>
      </c>
      <c r="H6" s="16" t="s">
        <v>47</v>
      </c>
      <c r="I6" s="16" t="s">
        <v>48</v>
      </c>
      <c r="J6" s="17" t="s">
        <v>30</v>
      </c>
      <c r="K6" s="16" t="s">
        <v>49</v>
      </c>
      <c r="L6" s="17" t="s">
        <v>28</v>
      </c>
      <c r="M6" s="16" t="s">
        <v>50</v>
      </c>
      <c r="N6" s="17" t="s">
        <v>51</v>
      </c>
      <c r="O6" s="16" t="s">
        <v>52</v>
      </c>
    </row>
    <row r="7" spans="1:15" ht="30" customHeight="1" x14ac:dyDescent="0.3">
      <c r="A7" s="12" t="s">
        <v>36</v>
      </c>
      <c r="B7" s="6" t="s">
        <v>35</v>
      </c>
      <c r="C7" s="3">
        <v>120197556000</v>
      </c>
      <c r="D7" s="3">
        <v>108804168422</v>
      </c>
      <c r="E7" s="4">
        <f>D7/C7</f>
        <v>0.90521115439318911</v>
      </c>
      <c r="F7" s="3">
        <v>62551819987</v>
      </c>
      <c r="G7" s="4">
        <f>F7/C7</f>
        <v>0.52040841817948447</v>
      </c>
      <c r="H7" s="3">
        <f>H11</f>
        <v>120197556000</v>
      </c>
      <c r="I7" s="3">
        <f>I11</f>
        <v>119989536200</v>
      </c>
      <c r="J7" s="4">
        <f>I7/H7</f>
        <v>0.99826935083438806</v>
      </c>
      <c r="K7" s="3">
        <f>K11</f>
        <v>100409562811.89999</v>
      </c>
      <c r="L7" s="4">
        <f>K7/H7</f>
        <v>0.83537108534802484</v>
      </c>
      <c r="M7" s="3">
        <f>M11</f>
        <v>19579973388.099998</v>
      </c>
      <c r="N7" s="4">
        <f>M7/H7</f>
        <v>0.16289826548636313</v>
      </c>
      <c r="O7" s="3">
        <f>N11</f>
        <v>208019800</v>
      </c>
    </row>
    <row r="8" spans="1:15" x14ac:dyDescent="0.3">
      <c r="M8" s="18"/>
    </row>
    <row r="10" spans="1:15" ht="43.5" customHeight="1" x14ac:dyDescent="0.3">
      <c r="A10" s="32" t="s">
        <v>34</v>
      </c>
      <c r="B10" s="32"/>
      <c r="C10" s="11" t="s">
        <v>32</v>
      </c>
      <c r="D10" s="11" t="s">
        <v>45</v>
      </c>
      <c r="E10" s="7" t="s">
        <v>30</v>
      </c>
      <c r="F10" s="11" t="s">
        <v>46</v>
      </c>
      <c r="G10" s="7" t="s">
        <v>28</v>
      </c>
      <c r="H10" s="16" t="s">
        <v>47</v>
      </c>
      <c r="I10" s="16" t="s">
        <v>48</v>
      </c>
      <c r="J10" s="17" t="s">
        <v>30</v>
      </c>
      <c r="K10" s="16" t="s">
        <v>49</v>
      </c>
      <c r="L10" s="17" t="s">
        <v>28</v>
      </c>
      <c r="M10" s="16" t="s">
        <v>50</v>
      </c>
      <c r="N10" s="16" t="s">
        <v>52</v>
      </c>
    </row>
    <row r="11" spans="1:15" ht="23.25" customHeight="1" x14ac:dyDescent="0.3">
      <c r="A11" s="11" t="s">
        <v>25</v>
      </c>
      <c r="B11" s="10" t="s">
        <v>53</v>
      </c>
      <c r="C11" s="8">
        <f>SUM(C12:C22)</f>
        <v>120197556000</v>
      </c>
      <c r="D11" s="8">
        <f>SUM(D12:D22)</f>
        <v>108804168422</v>
      </c>
      <c r="E11" s="9">
        <f>D11/C11</f>
        <v>0.90521115439318911</v>
      </c>
      <c r="F11" s="8">
        <f>SUM(F12:F22)</f>
        <v>62551819987</v>
      </c>
      <c r="G11" s="9">
        <f>F11/C11</f>
        <v>0.52040841817948447</v>
      </c>
      <c r="H11" s="19">
        <f>SUM(H12:H22)</f>
        <v>120197556000</v>
      </c>
      <c r="I11" s="19">
        <f>SUM(I12:I22)</f>
        <v>119989536200</v>
      </c>
      <c r="J11" s="20">
        <f>I11/H11</f>
        <v>0.99826935083438806</v>
      </c>
      <c r="K11" s="19">
        <f>SUM(K12:K22)</f>
        <v>100409562811.89999</v>
      </c>
      <c r="L11" s="20">
        <f t="shared" ref="L11:L22" si="0">K11/H11</f>
        <v>0.83537108534802484</v>
      </c>
      <c r="M11" s="19">
        <f>SUM(M12:M22)</f>
        <v>19579973388.099998</v>
      </c>
      <c r="N11" s="19">
        <f>SUM(N12:N22)</f>
        <v>208019800</v>
      </c>
    </row>
    <row r="12" spans="1:15" ht="66" x14ac:dyDescent="0.3">
      <c r="A12" s="6" t="s">
        <v>23</v>
      </c>
      <c r="B12" s="5" t="s">
        <v>22</v>
      </c>
      <c r="C12" s="3">
        <v>8200000000</v>
      </c>
      <c r="D12" s="3">
        <v>8104364303</v>
      </c>
      <c r="E12" s="4">
        <f t="shared" ref="E12:E22" si="1">D12/C12</f>
        <v>0.98833711012195125</v>
      </c>
      <c r="F12" s="3">
        <v>3882593887</v>
      </c>
      <c r="G12" s="4">
        <f t="shared" ref="G12:G22" si="2">F12/C12</f>
        <v>0.47348705939024388</v>
      </c>
      <c r="H12" s="3">
        <v>8200000000</v>
      </c>
      <c r="I12" s="3">
        <v>8176416256</v>
      </c>
      <c r="J12" s="4">
        <f>I12/H12</f>
        <v>0.99712393365853658</v>
      </c>
      <c r="K12" s="3">
        <v>6365867119</v>
      </c>
      <c r="L12" s="4">
        <f t="shared" si="0"/>
        <v>0.77632525841463418</v>
      </c>
      <c r="M12" s="21">
        <f>I12-K12</f>
        <v>1810549137</v>
      </c>
      <c r="N12" s="21">
        <f t="shared" ref="N12:N22" si="3">H12-I12</f>
        <v>23583744</v>
      </c>
    </row>
    <row r="13" spans="1:15" ht="57" customHeight="1" x14ac:dyDescent="0.3">
      <c r="A13" s="6" t="s">
        <v>21</v>
      </c>
      <c r="B13" s="5" t="s">
        <v>20</v>
      </c>
      <c r="C13" s="3">
        <v>12800000000</v>
      </c>
      <c r="D13" s="3">
        <v>11133528363</v>
      </c>
      <c r="E13" s="4">
        <f t="shared" si="1"/>
        <v>0.86980690335937505</v>
      </c>
      <c r="F13" s="3">
        <v>6105256642</v>
      </c>
      <c r="G13" s="4">
        <f t="shared" si="2"/>
        <v>0.47697317515624998</v>
      </c>
      <c r="H13" s="3">
        <v>12800000000</v>
      </c>
      <c r="I13" s="3">
        <v>12800000000</v>
      </c>
      <c r="J13" s="4">
        <f t="shared" ref="J13:J22" si="4">I13/H13</f>
        <v>1</v>
      </c>
      <c r="K13" s="3">
        <v>11768002534</v>
      </c>
      <c r="L13" s="4">
        <f t="shared" si="0"/>
        <v>0.91937519796875</v>
      </c>
      <c r="M13" s="21">
        <f>I13-K13</f>
        <v>1031997466</v>
      </c>
      <c r="N13" s="21">
        <f t="shared" si="3"/>
        <v>0</v>
      </c>
    </row>
    <row r="14" spans="1:15" ht="60.75" customHeight="1" x14ac:dyDescent="0.3">
      <c r="A14" s="6" t="s">
        <v>19</v>
      </c>
      <c r="B14" s="5" t="s">
        <v>18</v>
      </c>
      <c r="C14" s="3">
        <v>6500000000</v>
      </c>
      <c r="D14" s="3">
        <v>5591062207</v>
      </c>
      <c r="E14" s="4">
        <f t="shared" si="1"/>
        <v>0.86016341646153849</v>
      </c>
      <c r="F14" s="3">
        <v>1877642068</v>
      </c>
      <c r="G14" s="4">
        <f t="shared" si="2"/>
        <v>0.28886801046153848</v>
      </c>
      <c r="H14" s="3">
        <v>6207731436</v>
      </c>
      <c r="I14" s="3">
        <v>6155712278</v>
      </c>
      <c r="J14" s="4">
        <f t="shared" si="4"/>
        <v>0.99162026280674298</v>
      </c>
      <c r="K14" s="3">
        <v>4670178039</v>
      </c>
      <c r="L14" s="4">
        <f t="shared" si="0"/>
        <v>0.75231637952579755</v>
      </c>
      <c r="M14" s="21">
        <f>I14-K14</f>
        <v>1485534239</v>
      </c>
      <c r="N14" s="21">
        <f t="shared" si="3"/>
        <v>52019158</v>
      </c>
    </row>
    <row r="15" spans="1:15" ht="87" customHeight="1" x14ac:dyDescent="0.3">
      <c r="A15" s="6" t="s">
        <v>17</v>
      </c>
      <c r="B15" s="5" t="s">
        <v>16</v>
      </c>
      <c r="C15" s="3">
        <v>2000000000</v>
      </c>
      <c r="D15" s="3">
        <v>1702847451</v>
      </c>
      <c r="E15" s="4">
        <f t="shared" si="1"/>
        <v>0.85142372550000001</v>
      </c>
      <c r="F15" s="3">
        <v>1101618703</v>
      </c>
      <c r="G15" s="4">
        <f t="shared" si="2"/>
        <v>0.55080935149999999</v>
      </c>
      <c r="H15" s="3">
        <v>2000000000</v>
      </c>
      <c r="I15" s="3">
        <v>1998714838</v>
      </c>
      <c r="J15" s="4">
        <f t="shared" si="4"/>
        <v>0.99935741899999997</v>
      </c>
      <c r="K15" s="3">
        <v>1752876504</v>
      </c>
      <c r="L15" s="4">
        <f t="shared" si="0"/>
        <v>0.87643825200000003</v>
      </c>
      <c r="M15" s="21">
        <f t="shared" ref="M15:M22" si="5">I15-K15</f>
        <v>245838334</v>
      </c>
      <c r="N15" s="21">
        <f t="shared" si="3"/>
        <v>1285162</v>
      </c>
    </row>
    <row r="16" spans="1:15" ht="95.25" customHeight="1" x14ac:dyDescent="0.3">
      <c r="A16" s="6" t="s">
        <v>15</v>
      </c>
      <c r="B16" s="5" t="s">
        <v>14</v>
      </c>
      <c r="C16" s="3">
        <v>39497556000</v>
      </c>
      <c r="D16" s="3">
        <v>38820558111</v>
      </c>
      <c r="E16" s="4">
        <f t="shared" si="1"/>
        <v>0.98285975241100998</v>
      </c>
      <c r="F16" s="3">
        <v>24158458757</v>
      </c>
      <c r="G16" s="4">
        <f t="shared" si="2"/>
        <v>0.61164439533929649</v>
      </c>
      <c r="H16" s="3">
        <v>39497556000</v>
      </c>
      <c r="I16" s="3">
        <v>39496123079</v>
      </c>
      <c r="J16" s="4">
        <f t="shared" si="4"/>
        <v>0.99996372127429856</v>
      </c>
      <c r="K16" s="3">
        <v>33714686923</v>
      </c>
      <c r="L16" s="4">
        <f t="shared" si="0"/>
        <v>0.8535891922781248</v>
      </c>
      <c r="M16" s="21">
        <f t="shared" si="5"/>
        <v>5781436156</v>
      </c>
      <c r="N16" s="21">
        <f t="shared" si="3"/>
        <v>1432921</v>
      </c>
    </row>
    <row r="17" spans="1:14" ht="52.8" x14ac:dyDescent="0.3">
      <c r="A17" s="6" t="s">
        <v>12</v>
      </c>
      <c r="B17" s="5" t="s">
        <v>11</v>
      </c>
      <c r="C17" s="3">
        <v>6900000000</v>
      </c>
      <c r="D17" s="3">
        <v>6543050302</v>
      </c>
      <c r="E17" s="4">
        <f t="shared" si="1"/>
        <v>0.94826815971014489</v>
      </c>
      <c r="F17" s="3">
        <v>2995118596</v>
      </c>
      <c r="G17" s="4">
        <f t="shared" si="2"/>
        <v>0.43407515884057973</v>
      </c>
      <c r="H17" s="3">
        <v>6900000000</v>
      </c>
      <c r="I17" s="3">
        <v>6900000000</v>
      </c>
      <c r="J17" s="4">
        <f t="shared" si="4"/>
        <v>1</v>
      </c>
      <c r="K17" s="3">
        <v>6119000000</v>
      </c>
      <c r="L17" s="4">
        <f t="shared" si="0"/>
        <v>0.88681159420289857</v>
      </c>
      <c r="M17" s="21">
        <f t="shared" si="5"/>
        <v>781000000</v>
      </c>
      <c r="N17" s="21">
        <f t="shared" si="3"/>
        <v>0</v>
      </c>
    </row>
    <row r="18" spans="1:14" ht="46.5" customHeight="1" x14ac:dyDescent="0.3">
      <c r="A18" s="6" t="s">
        <v>10</v>
      </c>
      <c r="B18" s="5" t="s">
        <v>9</v>
      </c>
      <c r="C18" s="3">
        <v>2000000000</v>
      </c>
      <c r="D18" s="3">
        <v>1676379784</v>
      </c>
      <c r="E18" s="4">
        <f t="shared" si="1"/>
        <v>0.83818989200000005</v>
      </c>
      <c r="F18" s="3">
        <v>1026530802</v>
      </c>
      <c r="G18" s="4">
        <f t="shared" si="2"/>
        <v>0.51326540099999995</v>
      </c>
      <c r="H18" s="3">
        <v>2000000000</v>
      </c>
      <c r="I18" s="3">
        <v>1997630200</v>
      </c>
      <c r="J18" s="4">
        <f t="shared" si="4"/>
        <v>0.99881509999999996</v>
      </c>
      <c r="K18" s="3">
        <v>1242143338</v>
      </c>
      <c r="L18" s="4">
        <f t="shared" si="0"/>
        <v>0.62107166899999999</v>
      </c>
      <c r="M18" s="21">
        <f t="shared" si="5"/>
        <v>755486862</v>
      </c>
      <c r="N18" s="21">
        <f t="shared" si="3"/>
        <v>2369800</v>
      </c>
    </row>
    <row r="19" spans="1:14" ht="61.5" customHeight="1" x14ac:dyDescent="0.3">
      <c r="A19" s="6" t="s">
        <v>8</v>
      </c>
      <c r="B19" s="5" t="s">
        <v>7</v>
      </c>
      <c r="C19" s="3">
        <v>12249094000</v>
      </c>
      <c r="D19" s="3">
        <v>10048344840</v>
      </c>
      <c r="E19" s="4">
        <f t="shared" si="1"/>
        <v>0.82033371937549016</v>
      </c>
      <c r="F19" s="3">
        <v>6002585624</v>
      </c>
      <c r="G19" s="4">
        <f t="shared" si="2"/>
        <v>0.49004323291175655</v>
      </c>
      <c r="H19" s="3">
        <v>11949094000</v>
      </c>
      <c r="I19" s="3">
        <v>11909694645</v>
      </c>
      <c r="J19" s="4">
        <f t="shared" si="4"/>
        <v>0.99670273285991395</v>
      </c>
      <c r="K19" s="3">
        <v>10498795399</v>
      </c>
      <c r="L19" s="4">
        <f t="shared" si="0"/>
        <v>0.87862689832383944</v>
      </c>
      <c r="M19" s="21">
        <f t="shared" si="5"/>
        <v>1410899246</v>
      </c>
      <c r="N19" s="21">
        <f t="shared" si="3"/>
        <v>39399355</v>
      </c>
    </row>
    <row r="20" spans="1:14" ht="66" x14ac:dyDescent="0.3">
      <c r="A20" s="6" t="s">
        <v>6</v>
      </c>
      <c r="B20" s="5" t="s">
        <v>5</v>
      </c>
      <c r="C20" s="3">
        <v>6050906000</v>
      </c>
      <c r="D20" s="3">
        <v>5844265486</v>
      </c>
      <c r="E20" s="4">
        <f t="shared" si="1"/>
        <v>0.96584965722488503</v>
      </c>
      <c r="F20" s="3">
        <v>3759207622</v>
      </c>
      <c r="G20" s="4">
        <f t="shared" si="2"/>
        <v>0.62126359622839955</v>
      </c>
      <c r="H20" s="3">
        <v>6343174564</v>
      </c>
      <c r="I20" s="3">
        <v>6327494519</v>
      </c>
      <c r="J20" s="4">
        <f t="shared" si="4"/>
        <v>0.99752804453956057</v>
      </c>
      <c r="K20" s="3">
        <v>5620285988</v>
      </c>
      <c r="L20" s="4">
        <f t="shared" si="0"/>
        <v>0.88603678352119208</v>
      </c>
      <c r="M20" s="21">
        <f t="shared" si="5"/>
        <v>707208531</v>
      </c>
      <c r="N20" s="21">
        <f t="shared" si="3"/>
        <v>15680045</v>
      </c>
    </row>
    <row r="21" spans="1:14" ht="79.2" x14ac:dyDescent="0.3">
      <c r="A21" s="6" t="s">
        <v>4</v>
      </c>
      <c r="B21" s="5" t="s">
        <v>3</v>
      </c>
      <c r="C21" s="3">
        <v>3500000000</v>
      </c>
      <c r="D21" s="3">
        <v>2182952462</v>
      </c>
      <c r="E21" s="4">
        <f t="shared" si="1"/>
        <v>0.62370070342857142</v>
      </c>
      <c r="F21" s="3">
        <v>1658761874</v>
      </c>
      <c r="G21" s="4">
        <f t="shared" si="2"/>
        <v>0.47393196399999998</v>
      </c>
      <c r="H21" s="3">
        <v>3500000000</v>
      </c>
      <c r="I21" s="3">
        <v>3466030757</v>
      </c>
      <c r="J21" s="4">
        <f t="shared" si="4"/>
        <v>0.99029450200000002</v>
      </c>
      <c r="K21" s="3">
        <v>2191436329</v>
      </c>
      <c r="L21" s="4">
        <f t="shared" si="0"/>
        <v>0.62612466542857148</v>
      </c>
      <c r="M21" s="21">
        <f t="shared" si="5"/>
        <v>1274594428</v>
      </c>
      <c r="N21" s="21">
        <f t="shared" si="3"/>
        <v>33969243</v>
      </c>
    </row>
    <row r="22" spans="1:14" ht="99.75" customHeight="1" x14ac:dyDescent="0.3">
      <c r="A22" s="6" t="s">
        <v>2</v>
      </c>
      <c r="B22" s="5" t="s">
        <v>1</v>
      </c>
      <c r="C22" s="3">
        <v>20500000000</v>
      </c>
      <c r="D22" s="3">
        <v>17156815113</v>
      </c>
      <c r="E22" s="4">
        <f t="shared" si="1"/>
        <v>0.83691781039024393</v>
      </c>
      <c r="F22" s="3">
        <v>9984045412</v>
      </c>
      <c r="G22" s="4">
        <f t="shared" si="2"/>
        <v>0.48702660546341464</v>
      </c>
      <c r="H22" s="3">
        <v>20800000000</v>
      </c>
      <c r="I22" s="3">
        <v>20761719628</v>
      </c>
      <c r="J22" s="4">
        <f t="shared" si="4"/>
        <v>0.99815959750000005</v>
      </c>
      <c r="K22" s="3">
        <v>16466290638.9</v>
      </c>
      <c r="L22" s="4">
        <f t="shared" si="0"/>
        <v>0.79164858840865382</v>
      </c>
      <c r="M22" s="21">
        <f t="shared" si="5"/>
        <v>4295428989.1000004</v>
      </c>
      <c r="N22" s="21">
        <f t="shared" si="3"/>
        <v>38280372</v>
      </c>
    </row>
  </sheetData>
  <autoFilter ref="A10:N22" xr:uid="{2DB1BBBD-71ED-4EEC-9D89-1CE6B113C299}">
    <filterColumn colId="0" showButton="0"/>
  </autoFilter>
  <mergeCells count="3">
    <mergeCell ref="A2:O2"/>
    <mergeCell ref="A3:O3"/>
    <mergeCell ref="A10:B10"/>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EAC2748-18DC-4467-B29A-6C73CF1619C3}">
  <dimension ref="A2:K19"/>
  <sheetViews>
    <sheetView showGridLines="0" topLeftCell="A13" zoomScale="70" zoomScaleNormal="70" workbookViewId="0">
      <selection activeCell="J17" sqref="J17"/>
    </sheetView>
  </sheetViews>
  <sheetFormatPr baseColWidth="10" defaultColWidth="11.44140625" defaultRowHeight="13.2" x14ac:dyDescent="0.3"/>
  <cols>
    <col min="1" max="1" width="39.21875" style="1" customWidth="1"/>
    <col min="2" max="2" width="70.21875" style="1" customWidth="1"/>
    <col min="3" max="3" width="15.6640625" style="31" customWidth="1"/>
    <col min="4" max="4" width="20.88671875" style="1" bestFit="1" customWidth="1"/>
    <col min="5" max="5" width="15.21875" style="1" bestFit="1" customWidth="1"/>
    <col min="6" max="6" width="15.33203125" style="1" bestFit="1" customWidth="1"/>
    <col min="7" max="7" width="16.77734375" style="1" customWidth="1"/>
    <col min="8" max="8" width="16.109375" style="1" customWidth="1"/>
    <col min="9" max="9" width="11.6640625" style="1" bestFit="1" customWidth="1"/>
    <col min="10" max="10" width="52.77734375" style="1" customWidth="1"/>
    <col min="11" max="11" width="11.44140625" style="1"/>
    <col min="12" max="12" width="20.33203125" style="1" customWidth="1"/>
    <col min="13" max="13" width="18.88671875" style="1" customWidth="1"/>
    <col min="14" max="16384" width="11.44140625" style="1"/>
  </cols>
  <sheetData>
    <row r="2" spans="1:11" ht="25.5" customHeight="1" x14ac:dyDescent="0.3">
      <c r="A2" s="35" t="s">
        <v>54</v>
      </c>
      <c r="B2" s="35"/>
      <c r="C2" s="35"/>
      <c r="D2" s="35"/>
      <c r="E2" s="35"/>
      <c r="F2" s="35"/>
      <c r="G2" s="35"/>
      <c r="H2" s="35"/>
      <c r="I2" s="35"/>
      <c r="J2" s="35"/>
      <c r="K2" s="14"/>
    </row>
    <row r="3" spans="1:11" ht="28.5" customHeight="1" x14ac:dyDescent="0.3">
      <c r="A3" s="36" t="s">
        <v>55</v>
      </c>
      <c r="B3" s="37"/>
      <c r="C3" s="37"/>
      <c r="D3" s="37"/>
      <c r="E3" s="37"/>
      <c r="F3" s="37"/>
      <c r="G3" s="37"/>
      <c r="H3" s="37"/>
      <c r="I3" s="37"/>
      <c r="J3" s="37"/>
    </row>
    <row r="6" spans="1:11" ht="28.5" customHeight="1" x14ac:dyDescent="0.3">
      <c r="A6" s="38" t="s">
        <v>56</v>
      </c>
      <c r="B6" s="38"/>
      <c r="C6" s="38"/>
      <c r="D6" s="38"/>
      <c r="E6" s="38"/>
      <c r="F6" s="38"/>
      <c r="G6" s="38"/>
      <c r="H6" s="38"/>
      <c r="I6" s="38"/>
      <c r="J6" s="38"/>
    </row>
    <row r="7" spans="1:11" ht="52.8" x14ac:dyDescent="0.3">
      <c r="A7" s="22" t="s">
        <v>57</v>
      </c>
      <c r="B7" s="23" t="s">
        <v>58</v>
      </c>
      <c r="C7" s="23" t="s">
        <v>59</v>
      </c>
      <c r="D7" s="24" t="s">
        <v>60</v>
      </c>
      <c r="E7" s="24" t="s">
        <v>61</v>
      </c>
      <c r="F7" s="24" t="s">
        <v>62</v>
      </c>
      <c r="G7" s="24" t="s">
        <v>63</v>
      </c>
      <c r="H7" s="24" t="s">
        <v>64</v>
      </c>
      <c r="I7" s="24" t="s">
        <v>65</v>
      </c>
      <c r="J7" s="23" t="s">
        <v>66</v>
      </c>
    </row>
    <row r="8" spans="1:11" ht="72.75" customHeight="1" x14ac:dyDescent="0.3">
      <c r="A8" s="25" t="s">
        <v>67</v>
      </c>
      <c r="B8" s="25" t="s">
        <v>68</v>
      </c>
      <c r="C8" s="26" t="s">
        <v>69</v>
      </c>
      <c r="D8" s="27">
        <v>7577349120</v>
      </c>
      <c r="E8" s="27">
        <v>1836446040</v>
      </c>
      <c r="F8" s="27">
        <v>1824248036</v>
      </c>
      <c r="G8" s="28">
        <f>F8/D8</f>
        <v>0.24075016303326935</v>
      </c>
      <c r="H8" s="27">
        <v>0</v>
      </c>
      <c r="I8" s="28">
        <f>H8/D8</f>
        <v>0</v>
      </c>
      <c r="J8" s="25" t="s">
        <v>70</v>
      </c>
    </row>
    <row r="9" spans="1:11" ht="72.75" customHeight="1" x14ac:dyDescent="0.3">
      <c r="A9" s="25" t="s">
        <v>71</v>
      </c>
      <c r="B9" s="25" t="s">
        <v>72</v>
      </c>
      <c r="C9" s="26" t="s">
        <v>69</v>
      </c>
      <c r="D9" s="27">
        <v>1669939200</v>
      </c>
      <c r="E9" s="27">
        <v>404726400</v>
      </c>
      <c r="F9" s="27">
        <v>376198810</v>
      </c>
      <c r="G9" s="28">
        <f>F9/D9</f>
        <v>0.22527695020273791</v>
      </c>
      <c r="H9" s="27">
        <v>0</v>
      </c>
      <c r="I9" s="28">
        <f t="shared" ref="I9:I18" si="0">H9/D9</f>
        <v>0</v>
      </c>
      <c r="J9" s="25" t="s">
        <v>70</v>
      </c>
    </row>
    <row r="10" spans="1:11" ht="264" x14ac:dyDescent="0.3">
      <c r="A10" s="25" t="s">
        <v>73</v>
      </c>
      <c r="B10" s="25" t="s">
        <v>74</v>
      </c>
      <c r="C10" s="26" t="s">
        <v>75</v>
      </c>
      <c r="D10" s="27">
        <v>3286848000</v>
      </c>
      <c r="E10" s="27">
        <v>958298914</v>
      </c>
      <c r="F10" s="27">
        <v>958298914</v>
      </c>
      <c r="G10" s="28">
        <f>F10/D10</f>
        <v>0.29155559186186886</v>
      </c>
      <c r="H10" s="27">
        <v>0</v>
      </c>
      <c r="I10" s="28">
        <f t="shared" si="0"/>
        <v>0</v>
      </c>
      <c r="J10" s="25" t="s">
        <v>91</v>
      </c>
    </row>
    <row r="11" spans="1:11" ht="69.75" customHeight="1" x14ac:dyDescent="0.3">
      <c r="A11" s="25" t="s">
        <v>73</v>
      </c>
      <c r="B11" s="25" t="s">
        <v>77</v>
      </c>
      <c r="C11" s="26" t="s">
        <v>69</v>
      </c>
      <c r="D11" s="27">
        <v>1681420032</v>
      </c>
      <c r="E11" s="27">
        <v>407508894</v>
      </c>
      <c r="F11" s="27">
        <v>306479067</v>
      </c>
      <c r="G11" s="28">
        <f>F11/D11</f>
        <v>0.18227394771516556</v>
      </c>
      <c r="H11" s="27">
        <v>0</v>
      </c>
      <c r="I11" s="28">
        <f t="shared" si="0"/>
        <v>0</v>
      </c>
      <c r="J11" s="25" t="s">
        <v>70</v>
      </c>
    </row>
    <row r="12" spans="1:11" ht="69.75" customHeight="1" x14ac:dyDescent="0.3">
      <c r="A12" s="25" t="s">
        <v>78</v>
      </c>
      <c r="B12" s="25" t="s">
        <v>79</v>
      </c>
      <c r="C12" s="26" t="s">
        <v>69</v>
      </c>
      <c r="D12" s="27">
        <v>1629130056</v>
      </c>
      <c r="E12" s="27">
        <v>341715558</v>
      </c>
      <c r="F12" s="27">
        <v>341715558</v>
      </c>
      <c r="G12" s="28">
        <f t="shared" ref="G9:G18" si="1">F12/D12</f>
        <v>0.20975339368485629</v>
      </c>
      <c r="H12" s="27">
        <v>0</v>
      </c>
      <c r="I12" s="28">
        <f t="shared" si="0"/>
        <v>0</v>
      </c>
      <c r="J12" s="25" t="s">
        <v>70</v>
      </c>
    </row>
    <row r="13" spans="1:11" ht="69.75" customHeight="1" x14ac:dyDescent="0.3">
      <c r="A13" s="25" t="s">
        <v>80</v>
      </c>
      <c r="B13" s="25" t="s">
        <v>81</v>
      </c>
      <c r="C13" s="26" t="s">
        <v>69</v>
      </c>
      <c r="D13" s="27">
        <v>1171971000</v>
      </c>
      <c r="E13" s="27">
        <v>315660720</v>
      </c>
      <c r="F13" s="27">
        <v>290365320</v>
      </c>
      <c r="G13" s="28">
        <f t="shared" si="1"/>
        <v>0.24775811005562423</v>
      </c>
      <c r="H13" s="27">
        <v>0</v>
      </c>
      <c r="I13" s="28">
        <f t="shared" si="0"/>
        <v>0</v>
      </c>
      <c r="J13" s="25" t="s">
        <v>70</v>
      </c>
    </row>
    <row r="14" spans="1:11" ht="118.8" x14ac:dyDescent="0.3">
      <c r="A14" s="25" t="s">
        <v>82</v>
      </c>
      <c r="B14" s="25" t="s">
        <v>83</v>
      </c>
      <c r="C14" s="26" t="s">
        <v>75</v>
      </c>
      <c r="D14" s="27">
        <v>770000000</v>
      </c>
      <c r="E14" s="27">
        <v>0</v>
      </c>
      <c r="F14" s="27">
        <v>0</v>
      </c>
      <c r="G14" s="28">
        <f t="shared" si="1"/>
        <v>0</v>
      </c>
      <c r="H14" s="27">
        <v>0</v>
      </c>
      <c r="I14" s="28">
        <f t="shared" si="0"/>
        <v>0</v>
      </c>
      <c r="J14" s="25" t="s">
        <v>92</v>
      </c>
    </row>
    <row r="15" spans="1:11" ht="87" customHeight="1" x14ac:dyDescent="0.3">
      <c r="A15" s="25" t="s">
        <v>82</v>
      </c>
      <c r="B15" s="25" t="s">
        <v>84</v>
      </c>
      <c r="C15" s="26" t="s">
        <v>69</v>
      </c>
      <c r="D15" s="27">
        <v>638179920</v>
      </c>
      <c r="E15" s="27">
        <v>154670520</v>
      </c>
      <c r="F15" s="27">
        <v>115638520</v>
      </c>
      <c r="G15" s="28">
        <f t="shared" si="1"/>
        <v>0.18120049906929067</v>
      </c>
      <c r="H15" s="27">
        <v>0</v>
      </c>
      <c r="I15" s="28">
        <f t="shared" si="0"/>
        <v>0</v>
      </c>
      <c r="J15" s="25" t="s">
        <v>70</v>
      </c>
    </row>
    <row r="16" spans="1:11" ht="72.75" customHeight="1" x14ac:dyDescent="0.3">
      <c r="A16" s="25" t="s">
        <v>85</v>
      </c>
      <c r="B16" s="25" t="s">
        <v>86</v>
      </c>
      <c r="C16" s="26" t="s">
        <v>69</v>
      </c>
      <c r="D16" s="27">
        <v>187868160</v>
      </c>
      <c r="E16" s="27">
        <v>45531720</v>
      </c>
      <c r="F16" s="27">
        <v>45531720</v>
      </c>
      <c r="G16" s="28">
        <f t="shared" si="1"/>
        <v>0.24235996136865343</v>
      </c>
      <c r="H16" s="27">
        <v>0</v>
      </c>
      <c r="I16" s="28">
        <f t="shared" si="0"/>
        <v>0</v>
      </c>
      <c r="J16" s="25" t="s">
        <v>70</v>
      </c>
    </row>
    <row r="17" spans="1:10" ht="102.75" customHeight="1" x14ac:dyDescent="0.3">
      <c r="A17" s="25" t="s">
        <v>87</v>
      </c>
      <c r="B17" s="25" t="s">
        <v>88</v>
      </c>
      <c r="C17" s="26" t="s">
        <v>75</v>
      </c>
      <c r="D17" s="27">
        <v>4237304256</v>
      </c>
      <c r="E17" s="27">
        <v>1399498413</v>
      </c>
      <c r="F17" s="27">
        <v>1399498413</v>
      </c>
      <c r="G17" s="28">
        <f t="shared" si="1"/>
        <v>0.33028036894407992</v>
      </c>
      <c r="H17" s="27">
        <v>0</v>
      </c>
      <c r="I17" s="28">
        <f t="shared" si="0"/>
        <v>0</v>
      </c>
      <c r="J17" s="25" t="s">
        <v>76</v>
      </c>
    </row>
    <row r="18" spans="1:10" ht="94.5" customHeight="1" x14ac:dyDescent="0.3">
      <c r="A18" s="25" t="s">
        <v>87</v>
      </c>
      <c r="B18" s="25" t="s">
        <v>89</v>
      </c>
      <c r="C18" s="26" t="s">
        <v>69</v>
      </c>
      <c r="D18" s="27">
        <v>2147228691</v>
      </c>
      <c r="E18" s="27">
        <v>742293513</v>
      </c>
      <c r="F18" s="27">
        <v>742293513</v>
      </c>
      <c r="G18" s="28">
        <f t="shared" si="1"/>
        <v>0.34569839538344732</v>
      </c>
      <c r="H18" s="27">
        <v>0</v>
      </c>
      <c r="I18" s="28">
        <f t="shared" si="0"/>
        <v>0</v>
      </c>
      <c r="J18" s="25" t="s">
        <v>70</v>
      </c>
    </row>
    <row r="19" spans="1:10" x14ac:dyDescent="0.3">
      <c r="A19" s="39" t="s">
        <v>90</v>
      </c>
      <c r="B19" s="39"/>
      <c r="C19" s="22"/>
      <c r="D19" s="29">
        <f>SUM(D8:D18)</f>
        <v>24997238435</v>
      </c>
      <c r="E19" s="29">
        <f>SUM(E8:E18)</f>
        <v>6606350692</v>
      </c>
      <c r="F19" s="29">
        <f>SUM(F8:F18)</f>
        <v>6400267871</v>
      </c>
      <c r="G19" s="30">
        <f>F19/D19</f>
        <v>0.25603899757337334</v>
      </c>
      <c r="H19" s="29">
        <f>SUM(H8:H18)</f>
        <v>0</v>
      </c>
      <c r="I19" s="30">
        <f>H19/D19</f>
        <v>0</v>
      </c>
    </row>
  </sheetData>
  <mergeCells count="4">
    <mergeCell ref="A2:J2"/>
    <mergeCell ref="A3:J3"/>
    <mergeCell ref="A6:J6"/>
    <mergeCell ref="A19:B19"/>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P.1. Ejecución Pptal 2025</vt:lpstr>
      <vt:lpstr>P.3. Proyección Cierre 2025</vt:lpstr>
      <vt:lpstr>P.4. Vigencias Futuras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Lorenita Rodríguez</dc:creator>
  <cp:lastModifiedBy>Lorenita Rodríguez</cp:lastModifiedBy>
  <dcterms:created xsi:type="dcterms:W3CDTF">2025-12-10T22:31:44Z</dcterms:created>
  <dcterms:modified xsi:type="dcterms:W3CDTF">2025-12-10T23:35:01Z</dcterms:modified>
</cp:coreProperties>
</file>